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'Foaie1'!$A$1:$F$41</definedName>
  </definedNames>
  <calcPr fullCalcOnLoad="1"/>
</workbook>
</file>

<file path=xl/sharedStrings.xml><?xml version="1.0" encoding="utf-8"?>
<sst xmlns="http://schemas.openxmlformats.org/spreadsheetml/2006/main" count="44" uniqueCount="38">
  <si>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</si>
  <si>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</si>
  <si>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</si>
  <si>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</si>
  <si>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</si>
  <si>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</si>
  <si>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</si>
  <si>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</si>
  <si>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</si>
  <si>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</si>
  <si>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</si>
  <si>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</si>
  <si>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</si>
  <si>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</si>
  <si>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</si>
  <si>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</si>
  <si>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</si>
  <si>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</si>
  <si>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</si>
  <si>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</si>
  <si>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</si>
  <si>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</si>
  <si>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</si>
  <si>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</si>
  <si>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</si>
  <si>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</si>
  <si>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</si>
  <si>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</si>
  <si>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</si>
  <si>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</si>
  <si>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</si>
  <si>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PENTRU FURNIZORII DE SERVICII MEDICALE DE MEDICINA FIZICA SI DE REABILITARE DIN BAZE DE TRATAMENT</t>
  </si>
  <si>
    <t>SI FURNIZORII DE SERVICII MEDICALE DE ACUPUNCTURA, DIN UNITATI SANITARE AMBULATORII</t>
  </si>
  <si>
    <t xml:space="preserve"> VALOARE CONTRACT IANUARIE 2023</t>
  </si>
  <si>
    <t xml:space="preserve"> VALOARE CONTRACT FEBRUARIE 2023</t>
  </si>
  <si>
    <t>TOTAL VALOARE CONTRACT TRIM I 2023</t>
  </si>
  <si>
    <t>TOTAL VALOARE CONTRACT IANUARIE-FEBRUARIE 2023</t>
  </si>
  <si>
    <t>SITUATIA VALORILOR DE CONTRACT AFERENTA LUNILOR IANUARIE SI FEBRUARIE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</si>
</sst>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7">
      <selection activeCell="A9" sqref="A9"/>
    </sheetView>
  </sheetViews>
  <sheetFormatPr defaultColWidth="9.140625" defaultRowHeight="12.75"/>
  <cols>
    <col min="1" max="1" width="6.7109375" style="12" customWidth="1"/>
    <col min="2" max="2" width="80.57421875" style="2" customWidth="1"/>
    <col min="3" max="3" width="30.00390625" style="2" customWidth="1"/>
    <col min="4" max="4" width="28.57421875" style="2" customWidth="1"/>
    <col min="5" max="5" width="32.00390625" style="2" customWidth="1"/>
    <col min="6" max="6" width="31.28125" style="2" customWidth="1"/>
    <col min="7" max="16384" width="9.140625" style="2" customWidth="1"/>
  </cols>
  <sheetData>
    <row r="1" ht="12.75">
      <c r="D1" s="28"/>
    </row>
    <row r="2" spans="1:3" ht="12.75">
      <c r="A2" s="6"/>
      <c r="C2" s="9" t="s">
        <v>37</v>
      </c>
    </row>
    <row r="3" spans="1:3" ht="12.75">
      <c r="A3" s="6"/>
      <c r="C3" s="9" t="s">
        <v>31</v>
      </c>
    </row>
    <row r="4" spans="1:3" ht="12.75">
      <c r="A4" s="7"/>
      <c r="C4" s="9" t="s">
        <v>32</v>
      </c>
    </row>
    <row r="6" ht="12.75">
      <c r="B6" s="17"/>
    </row>
    <row r="7" spans="1:2" ht="12.75">
      <c r="A7" s="1" t="s">
        <v>30</v>
      </c>
      <c r="B7" s="21"/>
    </row>
    <row r="8" spans="1:6" ht="45.75" customHeight="1">
      <c r="A8" s="13" t="s">
        <v>22</v>
      </c>
      <c r="B8" s="19" t="s">
        <v>23</v>
      </c>
      <c r="C8" s="16" t="s">
        <v>33</v>
      </c>
      <c r="D8" s="16" t="s">
        <v>34</v>
      </c>
      <c r="E8" s="16" t="s">
        <v>35</v>
      </c>
      <c r="F8" s="29" t="s">
        <v>36</v>
      </c>
    </row>
    <row r="9" spans="1:6" s="1" customFormat="1" ht="24.75" customHeight="1">
      <c r="A9" s="13">
        <v>1</v>
      </c>
      <c r="B9" s="19" t="s">
        <v>12</v>
      </c>
      <c r="C9" s="18">
        <f>16777.83-5.83</f>
        <v>16772</v>
      </c>
      <c r="D9" s="18">
        <f>16777.82-5.82</f>
        <v>16772</v>
      </c>
      <c r="E9" s="18">
        <f aca="true" t="shared" si="0" ref="E9:E31">C9+D9</f>
        <v>33544</v>
      </c>
      <c r="F9" s="18">
        <f aca="true" t="shared" si="1" ref="F9:F31">C9+D9</f>
        <v>33544</v>
      </c>
    </row>
    <row r="10" spans="1:6" s="1" customFormat="1" ht="24.75" customHeight="1">
      <c r="A10" s="13">
        <v>2</v>
      </c>
      <c r="B10" s="19" t="s">
        <v>8</v>
      </c>
      <c r="C10" s="18">
        <f>7923.54-13.54</f>
        <v>7910</v>
      </c>
      <c r="D10" s="18">
        <f>7923.54-13.54</f>
        <v>7910</v>
      </c>
      <c r="E10" s="18">
        <f t="shared" si="0"/>
        <v>15820</v>
      </c>
      <c r="F10" s="18">
        <f t="shared" si="1"/>
        <v>15820</v>
      </c>
    </row>
    <row r="11" spans="1:6" s="1" customFormat="1" ht="24.75" customHeight="1">
      <c r="A11" s="13">
        <v>3</v>
      </c>
      <c r="B11" s="19" t="s">
        <v>7</v>
      </c>
      <c r="C11" s="18">
        <f>11454.01-2.01</f>
        <v>11452</v>
      </c>
      <c r="D11" s="18">
        <f>11454.01-2.01</f>
        <v>11452</v>
      </c>
      <c r="E11" s="18">
        <f t="shared" si="0"/>
        <v>22904</v>
      </c>
      <c r="F11" s="18">
        <f t="shared" si="1"/>
        <v>22904</v>
      </c>
    </row>
    <row r="12" spans="1:6" s="1" customFormat="1" ht="24.75" customHeight="1">
      <c r="A12" s="13">
        <v>4</v>
      </c>
      <c r="B12" s="19" t="s">
        <v>29</v>
      </c>
      <c r="C12" s="18">
        <f>5642.02-0.02</f>
        <v>5642</v>
      </c>
      <c r="D12" s="18">
        <f>5642.01-0.01</f>
        <v>5642</v>
      </c>
      <c r="E12" s="18">
        <f t="shared" si="0"/>
        <v>11284</v>
      </c>
      <c r="F12" s="18">
        <f t="shared" si="1"/>
        <v>11284</v>
      </c>
    </row>
    <row r="13" spans="1:6" s="1" customFormat="1" ht="24.75" customHeight="1">
      <c r="A13" s="13">
        <v>5</v>
      </c>
      <c r="B13" s="19" t="s">
        <v>6</v>
      </c>
      <c r="C13" s="18">
        <f>8377.41-5.41</f>
        <v>8372</v>
      </c>
      <c r="D13" s="18">
        <f>8377.41-5.41</f>
        <v>8372</v>
      </c>
      <c r="E13" s="18">
        <f t="shared" si="0"/>
        <v>16744</v>
      </c>
      <c r="F13" s="18">
        <f t="shared" si="1"/>
        <v>16744</v>
      </c>
    </row>
    <row r="14" spans="1:6" s="1" customFormat="1" ht="24.75" customHeight="1">
      <c r="A14" s="13">
        <v>6</v>
      </c>
      <c r="B14" s="19" t="s">
        <v>18</v>
      </c>
      <c r="C14" s="18">
        <f>14505.38-1.38</f>
        <v>14504</v>
      </c>
      <c r="D14" s="18">
        <f>14505.38-1.38</f>
        <v>14504</v>
      </c>
      <c r="E14" s="18">
        <f t="shared" si="0"/>
        <v>29008</v>
      </c>
      <c r="F14" s="18">
        <f t="shared" si="1"/>
        <v>29008</v>
      </c>
    </row>
    <row r="15" spans="1:6" s="1" customFormat="1" ht="24.75" customHeight="1">
      <c r="A15" s="13">
        <v>7</v>
      </c>
      <c r="B15" s="19" t="s">
        <v>0</v>
      </c>
      <c r="C15" s="18">
        <f>7379.53-1.53</f>
        <v>7378</v>
      </c>
      <c r="D15" s="18">
        <f>7379.52-1.52</f>
        <v>7378</v>
      </c>
      <c r="E15" s="18">
        <f t="shared" si="0"/>
        <v>14756</v>
      </c>
      <c r="F15" s="18">
        <f t="shared" si="1"/>
        <v>14756</v>
      </c>
    </row>
    <row r="16" spans="1:6" s="1" customFormat="1" ht="24.75" customHeight="1">
      <c r="A16" s="13">
        <v>8</v>
      </c>
      <c r="B16" s="19" t="s">
        <v>11</v>
      </c>
      <c r="C16" s="18">
        <f>5997.57-5.57</f>
        <v>5992</v>
      </c>
      <c r="D16" s="18">
        <f>5997.57-5.57</f>
        <v>5992</v>
      </c>
      <c r="E16" s="18">
        <f t="shared" si="0"/>
        <v>11984</v>
      </c>
      <c r="F16" s="18">
        <f t="shared" si="1"/>
        <v>11984</v>
      </c>
    </row>
    <row r="17" spans="1:6" s="1" customFormat="1" ht="24.75" customHeight="1">
      <c r="A17" s="13">
        <v>9</v>
      </c>
      <c r="B17" s="19" t="s">
        <v>27</v>
      </c>
      <c r="C17" s="18">
        <f>5839.97-1.97</f>
        <v>5838</v>
      </c>
      <c r="D17" s="18">
        <f>5839.97-1.97</f>
        <v>5838</v>
      </c>
      <c r="E17" s="18">
        <f t="shared" si="0"/>
        <v>11676</v>
      </c>
      <c r="F17" s="18">
        <f t="shared" si="1"/>
        <v>11676</v>
      </c>
    </row>
    <row r="18" spans="1:6" s="1" customFormat="1" ht="24.75" customHeight="1">
      <c r="A18" s="13">
        <v>10</v>
      </c>
      <c r="B18" s="19" t="s">
        <v>17</v>
      </c>
      <c r="C18" s="18">
        <f>6717.56-11.56</f>
        <v>6706</v>
      </c>
      <c r="D18" s="18">
        <f>6717.55-11.55</f>
        <v>6706</v>
      </c>
      <c r="E18" s="18">
        <f t="shared" si="0"/>
        <v>13412</v>
      </c>
      <c r="F18" s="18">
        <f t="shared" si="1"/>
        <v>13412</v>
      </c>
    </row>
    <row r="19" spans="1:6" s="1" customFormat="1" ht="24.75" customHeight="1">
      <c r="A19" s="13">
        <v>11</v>
      </c>
      <c r="B19" s="19" t="s">
        <v>16</v>
      </c>
      <c r="C19" s="18">
        <f>10195.69-3.69</f>
        <v>10192</v>
      </c>
      <c r="D19" s="18">
        <f>10195.68-3.68</f>
        <v>10192</v>
      </c>
      <c r="E19" s="18">
        <f t="shared" si="0"/>
        <v>20384</v>
      </c>
      <c r="F19" s="18">
        <f t="shared" si="1"/>
        <v>20384</v>
      </c>
    </row>
    <row r="20" spans="1:6" s="1" customFormat="1" ht="24.75" customHeight="1">
      <c r="A20" s="13">
        <v>12</v>
      </c>
      <c r="B20" s="19" t="s">
        <v>15</v>
      </c>
      <c r="C20" s="18">
        <f>4669.2-7.2</f>
        <v>4662</v>
      </c>
      <c r="D20" s="18">
        <f>4669.19-7.19</f>
        <v>4662</v>
      </c>
      <c r="E20" s="18">
        <f t="shared" si="0"/>
        <v>9324</v>
      </c>
      <c r="F20" s="18">
        <f t="shared" si="1"/>
        <v>9324</v>
      </c>
    </row>
    <row r="21" spans="1:6" s="1" customFormat="1" ht="24.75" customHeight="1">
      <c r="A21" s="13">
        <v>13</v>
      </c>
      <c r="B21" s="19" t="s">
        <v>28</v>
      </c>
      <c r="C21" s="18">
        <f>22253.33-7.33</f>
        <v>22246</v>
      </c>
      <c r="D21" s="18">
        <f>22253.33-7.33</f>
        <v>22246</v>
      </c>
      <c r="E21" s="18">
        <f t="shared" si="0"/>
        <v>44492</v>
      </c>
      <c r="F21" s="18">
        <f t="shared" si="1"/>
        <v>44492</v>
      </c>
    </row>
    <row r="22" spans="1:6" s="1" customFormat="1" ht="24.75" customHeight="1">
      <c r="A22" s="13">
        <v>14</v>
      </c>
      <c r="B22" s="26" t="s">
        <v>24</v>
      </c>
      <c r="C22" s="18">
        <f>8869.65-7.65</f>
        <v>8862</v>
      </c>
      <c r="D22" s="18">
        <f>8869.66-7.66</f>
        <v>8862</v>
      </c>
      <c r="E22" s="18">
        <f t="shared" si="0"/>
        <v>17724</v>
      </c>
      <c r="F22" s="18">
        <f t="shared" si="1"/>
        <v>17724</v>
      </c>
    </row>
    <row r="23" spans="1:6" s="1" customFormat="1" ht="24.75" customHeight="1">
      <c r="A23" s="13">
        <v>15</v>
      </c>
      <c r="B23" s="19" t="s">
        <v>19</v>
      </c>
      <c r="C23" s="18">
        <f>11717.08-13.08</f>
        <v>11704</v>
      </c>
      <c r="D23" s="18">
        <f>11717.08-13.08</f>
        <v>11704</v>
      </c>
      <c r="E23" s="18">
        <f t="shared" si="0"/>
        <v>23408</v>
      </c>
      <c r="F23" s="18">
        <f t="shared" si="1"/>
        <v>23408</v>
      </c>
    </row>
    <row r="24" spans="1:6" s="1" customFormat="1" ht="24.75" customHeight="1">
      <c r="A24" s="13">
        <v>16</v>
      </c>
      <c r="B24" s="19" t="s">
        <v>13</v>
      </c>
      <c r="C24" s="18">
        <f>4981.29-11.29</f>
        <v>4970</v>
      </c>
      <c r="D24" s="18">
        <f>4981.3-11.3</f>
        <v>4970</v>
      </c>
      <c r="E24" s="18">
        <f t="shared" si="0"/>
        <v>9940</v>
      </c>
      <c r="F24" s="18">
        <f t="shared" si="1"/>
        <v>9940</v>
      </c>
    </row>
    <row r="25" spans="1:6" s="1" customFormat="1" ht="24.75" customHeight="1">
      <c r="A25" s="13">
        <v>17</v>
      </c>
      <c r="B25" s="19" t="s">
        <v>14</v>
      </c>
      <c r="C25" s="18">
        <f>23221.613-9.61</f>
        <v>23212.003</v>
      </c>
      <c r="D25" s="18">
        <f>23221.62-9.62</f>
        <v>23212</v>
      </c>
      <c r="E25" s="18">
        <f t="shared" si="0"/>
        <v>46424.003</v>
      </c>
      <c r="F25" s="18">
        <f t="shared" si="1"/>
        <v>46424.003</v>
      </c>
    </row>
    <row r="26" spans="1:6" s="1" customFormat="1" ht="24.75" customHeight="1">
      <c r="A26" s="13">
        <v>18</v>
      </c>
      <c r="B26" s="19" t="s">
        <v>25</v>
      </c>
      <c r="C26" s="18">
        <f>11570.77-6.77</f>
        <v>11564</v>
      </c>
      <c r="D26" s="18">
        <f>11570.77-6.77</f>
        <v>11564</v>
      </c>
      <c r="E26" s="18">
        <f t="shared" si="0"/>
        <v>23128</v>
      </c>
      <c r="F26" s="18">
        <f t="shared" si="1"/>
        <v>23128</v>
      </c>
    </row>
    <row r="27" spans="1:6" s="1" customFormat="1" ht="24.75" customHeight="1">
      <c r="A27" s="13">
        <v>19</v>
      </c>
      <c r="B27" s="19" t="s">
        <v>9</v>
      </c>
      <c r="C27" s="18">
        <f>6014.54-8.54</f>
        <v>6006</v>
      </c>
      <c r="D27" s="18">
        <f>6014.53-8.53</f>
        <v>6006</v>
      </c>
      <c r="E27" s="18">
        <f t="shared" si="0"/>
        <v>12012</v>
      </c>
      <c r="F27" s="18">
        <f t="shared" si="1"/>
        <v>12012</v>
      </c>
    </row>
    <row r="28" spans="1:6" s="1" customFormat="1" ht="24.75" customHeight="1">
      <c r="A28" s="13">
        <v>20</v>
      </c>
      <c r="B28" s="19" t="s">
        <v>20</v>
      </c>
      <c r="C28" s="18">
        <f>9428.32-6.32</f>
        <v>9422</v>
      </c>
      <c r="D28" s="18">
        <f>9428.32-6.32</f>
        <v>9422</v>
      </c>
      <c r="E28" s="18">
        <f t="shared" si="0"/>
        <v>18844</v>
      </c>
      <c r="F28" s="18">
        <f t="shared" si="1"/>
        <v>18844</v>
      </c>
    </row>
    <row r="29" spans="1:6" s="1" customFormat="1" ht="24.75" customHeight="1">
      <c r="A29" s="13">
        <v>21</v>
      </c>
      <c r="B29" s="19" t="s">
        <v>26</v>
      </c>
      <c r="C29" s="18">
        <f>14515.36-11.36</f>
        <v>14504</v>
      </c>
      <c r="D29" s="18">
        <f>14515.36-11.36</f>
        <v>14504</v>
      </c>
      <c r="E29" s="18">
        <f t="shared" si="0"/>
        <v>29008</v>
      </c>
      <c r="F29" s="18">
        <f t="shared" si="1"/>
        <v>29008</v>
      </c>
    </row>
    <row r="30" spans="1:6" s="1" customFormat="1" ht="24.75" customHeight="1">
      <c r="A30" s="13">
        <v>22</v>
      </c>
      <c r="B30" s="19" t="s">
        <v>5</v>
      </c>
      <c r="C30" s="18">
        <f>9297.92-1.92</f>
        <v>9296</v>
      </c>
      <c r="D30" s="18">
        <f>9297.92-1.92</f>
        <v>9296</v>
      </c>
      <c r="E30" s="18">
        <f t="shared" si="0"/>
        <v>18592</v>
      </c>
      <c r="F30" s="18">
        <f t="shared" si="1"/>
        <v>18592</v>
      </c>
    </row>
    <row r="31" spans="1:6" s="20" customFormat="1" ht="24.75" customHeight="1">
      <c r="A31" s="13">
        <v>23</v>
      </c>
      <c r="B31" s="22" t="s">
        <v>21</v>
      </c>
      <c r="C31" s="18">
        <f>21567.92-7.92</f>
        <v>21560</v>
      </c>
      <c r="D31" s="18">
        <f>21567.96-7.96</f>
        <v>21560</v>
      </c>
      <c r="E31" s="18">
        <f t="shared" si="0"/>
        <v>43120</v>
      </c>
      <c r="F31" s="18">
        <f t="shared" si="1"/>
        <v>43120</v>
      </c>
    </row>
    <row r="32" spans="1:6" s="1" customFormat="1" ht="24.75" customHeight="1">
      <c r="A32" s="32" t="s">
        <v>3</v>
      </c>
      <c r="B32" s="32"/>
      <c r="C32" s="18">
        <f>SUM(C9:C31)</f>
        <v>248766.003</v>
      </c>
      <c r="D32" s="18">
        <f>SUM(D9:D31)</f>
        <v>248766</v>
      </c>
      <c r="E32" s="18">
        <f>SUM(E9:E31)</f>
        <v>497532.003</v>
      </c>
      <c r="F32" s="18">
        <f>SUM(F9:F31)</f>
        <v>497532.003</v>
      </c>
    </row>
    <row r="33" spans="1:6" s="1" customFormat="1" ht="18" customHeight="1">
      <c r="A33" s="3" t="s">
        <v>4</v>
      </c>
      <c r="B33" s="3"/>
      <c r="D33" s="20"/>
      <c r="E33" s="24"/>
      <c r="F33" s="5"/>
    </row>
    <row r="34" spans="1:6" ht="41.25" customHeight="1">
      <c r="A34" s="13" t="s">
        <v>22</v>
      </c>
      <c r="B34" s="19" t="s">
        <v>23</v>
      </c>
      <c r="C34" s="16" t="s">
        <v>33</v>
      </c>
      <c r="D34" s="16" t="s">
        <v>34</v>
      </c>
      <c r="E34" s="16" t="s">
        <v>35</v>
      </c>
      <c r="F34" s="29" t="s">
        <v>36</v>
      </c>
    </row>
    <row r="35" spans="1:6" s="1" customFormat="1" ht="27" customHeight="1">
      <c r="A35" s="14">
        <v>1</v>
      </c>
      <c r="B35" s="19" t="s">
        <v>1</v>
      </c>
      <c r="C35" s="18">
        <f>28582.5-7.5</f>
        <v>28575</v>
      </c>
      <c r="D35" s="18">
        <f>28582.5-7.5</f>
        <v>28575</v>
      </c>
      <c r="E35" s="18">
        <f>C35+D35</f>
        <v>57150</v>
      </c>
      <c r="F35" s="18">
        <f>C35+D35</f>
        <v>57150</v>
      </c>
    </row>
    <row r="36" spans="1:6" s="8" customFormat="1" ht="20.25" customHeight="1">
      <c r="A36" s="31" t="s">
        <v>2</v>
      </c>
      <c r="B36" s="31"/>
      <c r="C36" s="18">
        <f>SUM(C35:C35)</f>
        <v>28575</v>
      </c>
      <c r="D36" s="18">
        <f>SUM(D35:D35)</f>
        <v>28575</v>
      </c>
      <c r="E36" s="18">
        <f>SUM(E35)</f>
        <v>57150</v>
      </c>
      <c r="F36" s="18">
        <f>SUM(F35)</f>
        <v>57150</v>
      </c>
    </row>
    <row r="37" spans="1:5" s="4" customFormat="1" ht="15.75" customHeight="1">
      <c r="A37" s="10"/>
      <c r="B37" s="10"/>
      <c r="D37" s="25"/>
      <c r="E37" s="25"/>
    </row>
    <row r="38" spans="1:6" s="8" customFormat="1" ht="21.75" customHeight="1">
      <c r="A38" s="30" t="s">
        <v>10</v>
      </c>
      <c r="B38" s="30"/>
      <c r="C38" s="18">
        <f>C36+C32</f>
        <v>277341.003</v>
      </c>
      <c r="D38" s="18">
        <f>D36+D32</f>
        <v>277341</v>
      </c>
      <c r="E38" s="18">
        <f>E36+E32</f>
        <v>554682.003</v>
      </c>
      <c r="F38" s="18">
        <f>F36+F32</f>
        <v>554682.003</v>
      </c>
    </row>
    <row r="39" spans="1:6" ht="21.75" customHeight="1">
      <c r="A39" s="33"/>
      <c r="B39" s="11"/>
      <c r="C39" s="23"/>
      <c r="D39" s="23"/>
      <c r="E39" s="27"/>
      <c r="F39" s="21"/>
    </row>
    <row r="40" spans="1:6" ht="15.75" customHeight="1">
      <c r="A40" s="1"/>
      <c r="B40" s="11"/>
      <c r="F40" s="21"/>
    </row>
    <row r="41" spans="1:2" ht="15.75" customHeight="1">
      <c r="A41" s="1"/>
      <c r="B41" s="10"/>
    </row>
    <row r="42" spans="1:2" ht="15.75" customHeight="1">
      <c r="A42" s="1"/>
      <c r="B42" s="10"/>
    </row>
    <row r="43" spans="1:2" ht="15.75" customHeight="1">
      <c r="A43" s="1"/>
      <c r="B43" s="10"/>
    </row>
    <row r="44" spans="1:2" ht="15.75" customHeight="1">
      <c r="A44" s="1"/>
      <c r="B44" s="10"/>
    </row>
    <row r="45" spans="1:2" ht="15.75" customHeight="1">
      <c r="A45" s="1"/>
      <c r="B45" s="10"/>
    </row>
    <row r="46" spans="1:2" ht="15.75" customHeight="1">
      <c r="A46" s="2"/>
      <c r="B46" s="10"/>
    </row>
    <row r="47" ht="15.75" customHeight="1"/>
    <row r="48" ht="15.75" customHeight="1"/>
    <row r="49" ht="16.5" customHeight="1">
      <c r="A49" s="2"/>
    </row>
    <row r="50" ht="18.75" customHeight="1">
      <c r="A50" s="2"/>
    </row>
    <row r="51" ht="19.5" customHeight="1">
      <c r="A51" s="2"/>
    </row>
    <row r="53" ht="12.75">
      <c r="A53" s="15"/>
    </row>
    <row r="54" ht="12.75">
      <c r="B54" s="10"/>
    </row>
  </sheetData>
  <sheetProtection/>
  <mergeCells count="3">
    <mergeCell ref="A38:B38"/>
    <mergeCell ref="A36:B36"/>
    <mergeCell ref="A32:B32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2023-01-04T08:30:51Z</cp:lastPrinted>
  <dcterms:created xsi:type="dcterms:W3CDTF">2008-04-01T13:39:35Z</dcterms:created>
  <dcterms:modified xsi:type="dcterms:W3CDTF">2023-01-04T09:01:43Z</dcterms:modified>
  <cp:category/>
  <cp:version/>
  <cp:contentType/>
  <cp:contentStatus/>
</cp:coreProperties>
</file>